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8960" windowHeight="9040" activeTab="0"/>
  </bookViews>
  <sheets>
    <sheet name="計算フォーム" sheetId="1" r:id="rId1"/>
    <sheet name="反映額・係数表" sheetId="2" r:id="rId2"/>
    <sheet name="Sheet3" sheetId="3" r:id="rId3"/>
  </sheets>
  <definedNames>
    <definedName name="Ａ">'反映額・係数表'!$C$3:$C$10</definedName>
    <definedName name="係数２">'反映額・係数表'!$G$10</definedName>
  </definedNames>
  <calcPr fullCalcOnLoad="1"/>
</workbook>
</file>

<file path=xl/comments1.xml><?xml version="1.0" encoding="utf-8"?>
<comments xmlns="http://schemas.openxmlformats.org/spreadsheetml/2006/main">
  <authors>
    <author>竹内　章生</author>
  </authors>
  <commentList>
    <comment ref="C4" authorId="0">
      <text>
        <r>
          <rPr>
            <b/>
            <sz val="9"/>
            <rFont val="ＭＳ Ｐゴシック"/>
            <family val="3"/>
          </rPr>
          <t>あなたの資格区分
１　ｴｷｽﾊﾟｰﾄ資格１級
２　ｴｷｽﾊﾟｰﾄ資格２級
３　ｴｷｽﾊﾟｰﾄ資格３級
４　一般資格１級
５　一般資格２級
６　一般資格３級
７　一般資格４級
８　一般資格５級</t>
        </r>
      </text>
    </comment>
    <comment ref="C5" authorId="0">
      <text>
        <r>
          <rPr>
            <b/>
            <sz val="9"/>
            <rFont val="ＭＳ Ｐゴシック"/>
            <family val="3"/>
          </rPr>
          <t>基準内賃金の合計額を入力してください</t>
        </r>
      </text>
    </comment>
  </commentList>
</comments>
</file>

<file path=xl/sharedStrings.xml><?xml version="1.0" encoding="utf-8"?>
<sst xmlns="http://schemas.openxmlformats.org/spreadsheetml/2006/main" count="55" uniqueCount="44">
  <si>
    <t>昨年支払額（2.2ヶ月）比増減</t>
  </si>
  <si>
    <t>定率部分(75%)の支払額</t>
  </si>
  <si>
    <t>作成：通信労組教宣部（京都支部作成のものを東日本用に修正）2002.6</t>
  </si>
  <si>
    <t>2002年夏期手当</t>
  </si>
  <si>
    <t>←あなたの夏期手当支払額</t>
  </si>
  <si>
    <t>Ａ</t>
  </si>
  <si>
    <t>Ｂ</t>
  </si>
  <si>
    <t>Ｃ</t>
  </si>
  <si>
    <t>Ｄ</t>
  </si>
  <si>
    <t>暫定調整と都市手当前年度水準含む</t>
  </si>
  <si>
    <t>②</t>
  </si>
  <si>
    <t>あなたの資格区分</t>
  </si>
  <si>
    <t>あなたの基準内賃金</t>
  </si>
  <si>
    <t>ＥＰ資格１級</t>
  </si>
  <si>
    <t>一般資格１級</t>
  </si>
  <si>
    <t>ＥＰ資格２級</t>
  </si>
  <si>
    <t>ＥＰ資格３級</t>
  </si>
  <si>
    <t>一般資格２級</t>
  </si>
  <si>
    <t>一般資格３級</t>
  </si>
  <si>
    <t>一般資格４級</t>
  </si>
  <si>
    <t>一般資格５級</t>
  </si>
  <si>
    <t>Ａ</t>
  </si>
  <si>
    <t>Ｂ</t>
  </si>
  <si>
    <t>Ｃ</t>
  </si>
  <si>
    <t>Ｄ</t>
  </si>
  <si>
    <t>ｴｷｽﾊﾟｰﾄ資格２級</t>
  </si>
  <si>
    <t>ｴｷｽﾊﾟｰﾄ資格３級</t>
  </si>
  <si>
    <t>ｴｷｽﾊﾟｰﾄ資格１級</t>
  </si>
  <si>
    <t>評        価</t>
  </si>
  <si>
    <t>資格区分</t>
  </si>
  <si>
    <t>①</t>
  </si>
  <si>
    <t>③</t>
  </si>
  <si>
    <t>基準内×２．０月分</t>
  </si>
  <si>
    <t>２．０月分に対する増減</t>
  </si>
  <si>
    <t>係数１＝</t>
  </si>
  <si>
    <t>係数</t>
  </si>
  <si>
    <t>区分</t>
  </si>
  <si>
    <r>
      <t>資格等級別・評価段階別反映額表</t>
    </r>
    <r>
      <rPr>
        <sz val="11"/>
        <rFont val="ＭＳ Ｐゴシック"/>
        <family val="3"/>
      </rPr>
      <t>（ＮＴＴ東日本）</t>
    </r>
  </si>
  <si>
    <t>評価反映部分の支払額</t>
  </si>
  <si>
    <t>合計支払額(定率＋評価)</t>
  </si>
  <si>
    <t>　↓↑入力はここ（青色部分）だけ</t>
  </si>
  <si>
    <t>ＥＰ：エキスパート</t>
  </si>
  <si>
    <t>あなたの昨年度の基準内賃金</t>
  </si>
  <si>
    <r>
      <t>　　２００２年　夏期手当計算フォーム</t>
    </r>
    <r>
      <rPr>
        <sz val="14"/>
        <rFont val="ＭＳ Ｐゴシック"/>
        <family val="3"/>
      </rPr>
      <t>（ＮＴＴ東日本用）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</si>
</sst>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0;&quot;▲ &quot;#,##0"/>
    <numFmt numFmtId="180" formatCode="_-[$¥-411]* #,##0_-;\-[$¥-411]* #,##0_-;_-[$¥-411]* &quot;-&quot;_-;_-@_-"/>
    <numFmt numFmtId="181" formatCode="[$¥-411]#,##0;\-[$¥-411]#,##0"/>
    <numFmt numFmtId="182" formatCode="[$¥-411]#,##0;[Red]\-[$¥-411]#,##0"/>
    <numFmt numFmtId="183" formatCode="[$¥-411]#,##0.0;\-[$¥-411]#,##0.0"/>
  </numFmts>
  <fonts count="16">
    <font>
      <sz val="11"/>
      <name val="ＭＳ Ｐゴシック"/>
      <family val="3"/>
    </font>
    <font>
      <sz val="6"/>
      <name val="ＭＳ Ｐゴシック"/>
      <family val="3"/>
    </font>
    <font>
      <sz val="14"/>
      <name val="ＭＳ Ｐゴシック"/>
      <family val="3"/>
    </font>
    <font>
      <sz val="20"/>
      <name val="ＭＳ Ｐゴシック"/>
      <family val="3"/>
    </font>
    <font>
      <sz val="18"/>
      <name val="ＭＳ Ｐゴシック"/>
      <family val="3"/>
    </font>
    <font>
      <sz val="10"/>
      <name val="ＭＳ Ｐゴシック"/>
      <family val="3"/>
    </font>
    <font>
      <b/>
      <sz val="9"/>
      <name val="ＭＳ Ｐゴシック"/>
      <family val="3"/>
    </font>
    <font>
      <sz val="12"/>
      <name val="ＭＳ Ｐゴシック"/>
      <family val="0"/>
    </font>
    <font>
      <sz val="8"/>
      <name val="ＭＳ Ｐゴシック"/>
      <family val="3"/>
    </font>
    <font>
      <sz val="12"/>
      <name val="Osaka"/>
      <family val="0"/>
    </font>
    <font>
      <sz val="14"/>
      <name val="Osaka"/>
      <family val="3"/>
    </font>
    <font>
      <u val="single"/>
      <sz val="11"/>
      <color indexed="12"/>
      <name val="ＭＳ Ｐゴシック"/>
      <family val="3"/>
    </font>
    <font>
      <u val="single"/>
      <sz val="11"/>
      <color indexed="36"/>
      <name val="ＭＳ Ｐゴシック"/>
      <family val="3"/>
    </font>
    <font>
      <sz val="6"/>
      <name val="Osaka"/>
      <family val="3"/>
    </font>
    <font>
      <sz val="5"/>
      <name val="Osaka"/>
      <family val="3"/>
    </font>
    <font>
      <b/>
      <sz val="8"/>
      <name val="ＭＳ Ｐゴシック"/>
      <family val="2"/>
    </font>
  </fonts>
  <fills count="6">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medium"/>
      <right style="thin"/>
      <top>
        <color indexed="63"/>
      </top>
      <bottom style="thin"/>
    </border>
    <border>
      <left style="medium"/>
      <right>
        <color indexed="63"/>
      </right>
      <top style="medium"/>
      <bottom style="medium"/>
    </border>
    <border>
      <left style="thin"/>
      <right style="medium"/>
      <top style="medium"/>
      <bottom style="medium"/>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6">
    <xf numFmtId="0" fontId="0" fillId="0" borderId="0" xfId="0" applyAlignment="1">
      <alignment/>
    </xf>
    <xf numFmtId="0" fontId="0" fillId="0" borderId="0" xfId="0" applyNumberFormat="1" applyAlignment="1">
      <alignment/>
    </xf>
    <xf numFmtId="0" fontId="0" fillId="0" borderId="1" xfId="0" applyNumberFormat="1" applyFill="1" applyBorder="1" applyAlignment="1">
      <alignment horizontal="right" vertical="center"/>
    </xf>
    <xf numFmtId="0" fontId="0" fillId="0" borderId="2" xfId="0" applyNumberFormat="1" applyFill="1" applyBorder="1" applyAlignment="1">
      <alignment horizontal="right" vertical="center"/>
    </xf>
    <xf numFmtId="178" fontId="0" fillId="0" borderId="0" xfId="0" applyNumberFormat="1" applyAlignment="1">
      <alignment/>
    </xf>
    <xf numFmtId="178" fontId="0" fillId="0" borderId="0" xfId="0" applyNumberFormat="1" applyBorder="1" applyAlignment="1">
      <alignment/>
    </xf>
    <xf numFmtId="178" fontId="0" fillId="0" borderId="0" xfId="0" applyNumberFormat="1" applyAlignment="1">
      <alignment/>
    </xf>
    <xf numFmtId="178" fontId="0" fillId="0" borderId="0" xfId="0" applyNumberFormat="1" applyAlignment="1">
      <alignment horizontal="center"/>
    </xf>
    <xf numFmtId="179" fontId="0" fillId="0" borderId="0" xfId="0" applyNumberFormat="1" applyAlignment="1">
      <alignment/>
    </xf>
    <xf numFmtId="178" fontId="0" fillId="0" borderId="3" xfId="0" applyNumberFormat="1" applyBorder="1" applyAlignment="1">
      <alignment/>
    </xf>
    <xf numFmtId="0" fontId="0" fillId="0" borderId="0" xfId="0" applyAlignment="1">
      <alignment/>
    </xf>
    <xf numFmtId="178" fontId="2" fillId="0" borderId="3" xfId="0" applyNumberFormat="1" applyFont="1" applyBorder="1" applyAlignment="1">
      <alignment/>
    </xf>
    <xf numFmtId="178" fontId="0" fillId="0" borderId="3" xfId="0" applyNumberFormat="1" applyBorder="1" applyAlignment="1">
      <alignment horizontal="center"/>
    </xf>
    <xf numFmtId="178" fontId="0" fillId="0" borderId="3" xfId="0" applyNumberFormat="1" applyBorder="1" applyAlignment="1" quotePrefix="1">
      <alignment/>
    </xf>
    <xf numFmtId="178" fontId="0" fillId="0" borderId="4" xfId="0" applyNumberFormat="1" applyBorder="1" applyAlignment="1">
      <alignment/>
    </xf>
    <xf numFmtId="178" fontId="0" fillId="0" borderId="3" xfId="0" applyNumberFormat="1" applyBorder="1" applyAlignment="1">
      <alignment/>
    </xf>
    <xf numFmtId="178" fontId="0" fillId="0" borderId="3" xfId="0" applyNumberFormat="1" applyFill="1" applyBorder="1" applyAlignment="1">
      <alignment horizontal="center" vertical="center"/>
    </xf>
    <xf numFmtId="178" fontId="0" fillId="0" borderId="3" xfId="0" applyNumberFormat="1" applyFill="1" applyBorder="1" applyAlignment="1">
      <alignment horizontal="right" vertical="center"/>
    </xf>
    <xf numFmtId="0" fontId="3" fillId="0" borderId="0" xfId="0" applyFont="1" applyAlignment="1">
      <alignment/>
    </xf>
    <xf numFmtId="178" fontId="2" fillId="2" borderId="3" xfId="0" applyNumberFormat="1" applyFont="1" applyFill="1" applyBorder="1" applyAlignment="1" applyProtection="1">
      <alignment/>
      <protection locked="0"/>
    </xf>
    <xf numFmtId="178" fontId="0" fillId="0" borderId="0" xfId="0" applyNumberFormat="1" applyBorder="1" applyAlignment="1">
      <alignment/>
    </xf>
    <xf numFmtId="178" fontId="0" fillId="0" borderId="0" xfId="0" applyNumberFormat="1" applyBorder="1" applyAlignment="1">
      <alignment horizontal="center"/>
    </xf>
    <xf numFmtId="178" fontId="5" fillId="0" borderId="3" xfId="0" applyNumberFormat="1" applyFont="1" applyBorder="1" applyAlignment="1">
      <alignment/>
    </xf>
    <xf numFmtId="178" fontId="0" fillId="3" borderId="5" xfId="0" applyNumberFormat="1" applyFill="1" applyBorder="1" applyAlignment="1">
      <alignment/>
    </xf>
    <xf numFmtId="180" fontId="0" fillId="0" borderId="2" xfId="0" applyNumberFormat="1" applyFill="1" applyBorder="1" applyAlignment="1">
      <alignment horizontal="right" vertical="center"/>
    </xf>
    <xf numFmtId="180" fontId="0" fillId="0" borderId="6" xfId="0" applyNumberFormat="1" applyFill="1" applyBorder="1" applyAlignment="1">
      <alignment horizontal="right" vertical="center"/>
    </xf>
    <xf numFmtId="0" fontId="0" fillId="0" borderId="6" xfId="0" applyNumberFormat="1" applyFill="1" applyBorder="1" applyAlignment="1">
      <alignment horizontal="right" vertical="center"/>
    </xf>
    <xf numFmtId="0" fontId="0" fillId="0" borderId="7" xfId="0" applyNumberFormat="1" applyFill="1" applyBorder="1" applyAlignment="1">
      <alignment horizontal="center" vertical="center"/>
    </xf>
    <xf numFmtId="0" fontId="0" fillId="0" borderId="8" xfId="0" applyNumberFormat="1" applyFill="1" applyBorder="1" applyAlignment="1">
      <alignment horizontal="center" vertical="center"/>
    </xf>
    <xf numFmtId="177" fontId="0" fillId="0" borderId="9" xfId="0" applyNumberFormat="1" applyFill="1" applyBorder="1" applyAlignment="1">
      <alignment horizontal="right" vertical="center"/>
    </xf>
    <xf numFmtId="177" fontId="0" fillId="0" borderId="3" xfId="0" applyNumberFormat="1" applyFill="1" applyBorder="1" applyAlignment="1">
      <alignment horizontal="right" vertical="center"/>
    </xf>
    <xf numFmtId="177" fontId="0" fillId="0" borderId="10" xfId="0" applyNumberFormat="1" applyFill="1" applyBorder="1" applyAlignment="1">
      <alignment horizontal="right" vertical="center"/>
    </xf>
    <xf numFmtId="181" fontId="0" fillId="0" borderId="2" xfId="0" applyNumberFormat="1" applyFill="1" applyBorder="1" applyAlignment="1">
      <alignment horizontal="center" vertical="center"/>
    </xf>
    <xf numFmtId="0" fontId="0" fillId="0" borderId="11" xfId="0" applyNumberFormat="1" applyFill="1" applyBorder="1" applyAlignment="1">
      <alignment/>
    </xf>
    <xf numFmtId="0" fontId="0" fillId="0" borderId="12" xfId="0" applyNumberFormat="1" applyFill="1" applyBorder="1" applyAlignment="1">
      <alignment/>
    </xf>
    <xf numFmtId="0" fontId="0" fillId="0" borderId="13" xfId="0" applyNumberFormat="1" applyFill="1"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horizontal="center"/>
    </xf>
    <xf numFmtId="181" fontId="0" fillId="0" borderId="0" xfId="0" applyNumberFormat="1" applyFill="1" applyBorder="1" applyAlignment="1">
      <alignment horizontal="left" vertical="center"/>
    </xf>
    <xf numFmtId="179" fontId="0" fillId="0" borderId="18" xfId="0" applyNumberFormat="1" applyBorder="1" applyAlignment="1">
      <alignment/>
    </xf>
    <xf numFmtId="178" fontId="0" fillId="0" borderId="18" xfId="0" applyNumberFormat="1" applyBorder="1" applyAlignment="1">
      <alignment/>
    </xf>
    <xf numFmtId="179" fontId="3" fillId="0" borderId="19" xfId="0" applyNumberFormat="1" applyFont="1" applyBorder="1" applyAlignment="1">
      <alignment/>
    </xf>
    <xf numFmtId="178" fontId="2" fillId="0" borderId="3" xfId="0" applyNumberFormat="1" applyFont="1" applyBorder="1" applyAlignment="1">
      <alignment horizontal="center"/>
    </xf>
    <xf numFmtId="0" fontId="2" fillId="0" borderId="12" xfId="0" applyFont="1" applyBorder="1" applyAlignment="1">
      <alignment/>
    </xf>
    <xf numFmtId="178" fontId="2" fillId="0" borderId="5" xfId="0" applyNumberFormat="1" applyFont="1" applyBorder="1" applyAlignment="1">
      <alignment horizontal="center"/>
    </xf>
    <xf numFmtId="178" fontId="2" fillId="0" borderId="12" xfId="0" applyNumberFormat="1" applyFont="1" applyBorder="1" applyAlignment="1">
      <alignment horizontal="center"/>
    </xf>
    <xf numFmtId="178" fontId="8" fillId="3" borderId="12" xfId="0" applyNumberFormat="1" applyFont="1" applyFill="1" applyBorder="1" applyAlignment="1">
      <alignment vertical="center"/>
    </xf>
    <xf numFmtId="179" fontId="2" fillId="4" borderId="3" xfId="0" applyNumberFormat="1" applyFont="1" applyFill="1" applyBorder="1" applyAlignment="1">
      <alignment/>
    </xf>
    <xf numFmtId="0" fontId="2" fillId="4" borderId="12" xfId="0" applyFont="1" applyFill="1" applyBorder="1" applyAlignment="1">
      <alignment/>
    </xf>
    <xf numFmtId="179" fontId="2" fillId="4" borderId="5" xfId="0" applyNumberFormat="1" applyFont="1" applyFill="1" applyBorder="1" applyAlignment="1">
      <alignment/>
    </xf>
    <xf numFmtId="179" fontId="2" fillId="4" borderId="12" xfId="0" applyNumberFormat="1" applyFont="1" applyFill="1" applyBorder="1" applyAlignment="1">
      <alignment/>
    </xf>
    <xf numFmtId="179" fontId="4" fillId="4" borderId="3" xfId="0" applyNumberFormat="1" applyFont="1" applyFill="1" applyBorder="1" applyAlignment="1">
      <alignment/>
    </xf>
    <xf numFmtId="0" fontId="4" fillId="4" borderId="12" xfId="0" applyFont="1" applyFill="1" applyBorder="1" applyAlignment="1">
      <alignment/>
    </xf>
    <xf numFmtId="179" fontId="4" fillId="4" borderId="5" xfId="0" applyNumberFormat="1" applyFont="1" applyFill="1" applyBorder="1" applyAlignment="1">
      <alignment/>
    </xf>
    <xf numFmtId="179" fontId="4" fillId="4" borderId="12" xfId="0" applyNumberFormat="1" applyFont="1" applyFill="1" applyBorder="1" applyAlignment="1">
      <alignment/>
    </xf>
    <xf numFmtId="0" fontId="2" fillId="0" borderId="4" xfId="0" applyFont="1" applyBorder="1" applyAlignment="1">
      <alignment/>
    </xf>
    <xf numFmtId="178" fontId="2" fillId="5" borderId="3" xfId="0" applyNumberFormat="1" applyFont="1" applyFill="1" applyBorder="1" applyAlignment="1" applyProtection="1">
      <alignment/>
      <protection locked="0"/>
    </xf>
    <xf numFmtId="0" fontId="0" fillId="0" borderId="0" xfId="0" applyNumberFormat="1" applyFill="1" applyBorder="1" applyAlignment="1">
      <alignment/>
    </xf>
    <xf numFmtId="178" fontId="2" fillId="0" borderId="3" xfId="0" applyNumberFormat="1" applyFont="1" applyBorder="1" applyAlignment="1">
      <alignment/>
    </xf>
    <xf numFmtId="178" fontId="2" fillId="0" borderId="0" xfId="0" applyNumberFormat="1" applyFont="1" applyAlignment="1">
      <alignment/>
    </xf>
    <xf numFmtId="0" fontId="0" fillId="0" borderId="0" xfId="0" applyAlignment="1">
      <alignment/>
    </xf>
    <xf numFmtId="0" fontId="0" fillId="0" borderId="20" xfId="0" applyBorder="1" applyAlignment="1">
      <alignment horizontal="right"/>
    </xf>
    <xf numFmtId="0" fontId="0" fillId="0" borderId="7" xfId="0" applyNumberFormat="1" applyFill="1" applyBorder="1" applyAlignment="1">
      <alignment horizontal="center" vertical="center"/>
    </xf>
    <xf numFmtId="0" fontId="0" fillId="0" borderId="2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133350</xdr:rowOff>
    </xdr:from>
    <xdr:to>
      <xdr:col>11</xdr:col>
      <xdr:colOff>638175</xdr:colOff>
      <xdr:row>10</xdr:row>
      <xdr:rowOff>152400</xdr:rowOff>
    </xdr:to>
    <xdr:sp>
      <xdr:nvSpPr>
        <xdr:cNvPr id="1" name="Rectangle 1"/>
        <xdr:cNvSpPr>
          <a:spLocks/>
        </xdr:cNvSpPr>
      </xdr:nvSpPr>
      <xdr:spPr>
        <a:xfrm>
          <a:off x="4772025" y="609600"/>
          <a:ext cx="4838700" cy="17145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２００２年６月２５日支払いの夏季手当は、２．０ヵ月という低額のうえ暫定調整を算定基礎からはずし、さらに資格等級と４段階の業績評価という賃金差別を持ち込むものとなっています。
　この結果、大部分の労働者が２．０ヵ月に満たない支払額となっています。さらに、会社毎に異なる係数１の金額根拠が明らかにされていない上に、支払額算出には面倒な計算が必要で、多くの人が自分の手当額がわからない、支払われてもどのランクに評価されたのかさえ分かりにくいものとなっています。
　「評価業績」制度による賃金差別とたたかうためにも、最近提示された「反映額表」をもとに、自分自身で計算できる、計算フォームを作成しました。
</a:t>
          </a:r>
        </a:p>
      </xdr:txBody>
    </xdr:sp>
    <xdr:clientData/>
  </xdr:twoCellAnchor>
  <xdr:twoCellAnchor>
    <xdr:from>
      <xdr:col>1</xdr:col>
      <xdr:colOff>1171575</xdr:colOff>
      <xdr:row>29</xdr:row>
      <xdr:rowOff>152400</xdr:rowOff>
    </xdr:from>
    <xdr:to>
      <xdr:col>11</xdr:col>
      <xdr:colOff>638175</xdr:colOff>
      <xdr:row>36</xdr:row>
      <xdr:rowOff>133350</xdr:rowOff>
    </xdr:to>
    <xdr:sp>
      <xdr:nvSpPr>
        <xdr:cNvPr id="2" name="Rectangle 2"/>
        <xdr:cNvSpPr>
          <a:spLocks/>
        </xdr:cNvSpPr>
      </xdr:nvSpPr>
      <xdr:spPr>
        <a:xfrm>
          <a:off x="1247775" y="6524625"/>
          <a:ext cx="836295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①　　　　　　　　　　　　　　②
</a:t>
          </a:r>
          <a:r>
            <a:rPr lang="en-US" cap="none" sz="1400" b="0" i="0" u="none" baseline="0"/>
            <a:t>定率部分＝基準内賃金×支払率（２．０ヵ月）×７５％　（１２月１日～５月３１日に休職期間のある人は減額があ）
　　③
評価反映部分＝　　　　　　　　　　　　　　　　　　　　　　　　　×資格等級別・評価段階別配分係数</a:t>
          </a:r>
          <a:r>
            <a:rPr lang="en-US" cap="none" sz="600" b="0" i="0" u="none" baseline="0"/>
            <a:t>
</a:t>
          </a:r>
          <a:r>
            <a:rPr lang="en-US" cap="none" sz="500" b="0" i="0" u="none" baseline="0"/>
            <a:t>
</a:t>
          </a:r>
          <a:r>
            <a:rPr lang="en-US" cap="none" sz="600" b="0" i="0" u="none" baseline="0"/>
            <a:t>　　　　　　　　　　　　　　　　　　　</a:t>
          </a:r>
          <a:r>
            <a:rPr lang="en-US" cap="none" sz="1400" b="0" i="0" u="none" baseline="0"/>
            <a:t>係数「１」当たりの原資（会社ごとに異なる）</a:t>
          </a:r>
          <a:r>
            <a:rPr lang="en-US" cap="none" sz="1200" b="0" i="0" u="none" baseline="0"/>
            <a:t>
</a:t>
          </a:r>
        </a:p>
      </xdr:txBody>
    </xdr:sp>
    <xdr:clientData/>
  </xdr:twoCellAnchor>
  <xdr:twoCellAnchor>
    <xdr:from>
      <xdr:col>2</xdr:col>
      <xdr:colOff>952500</xdr:colOff>
      <xdr:row>32</xdr:row>
      <xdr:rowOff>123825</xdr:rowOff>
    </xdr:from>
    <xdr:to>
      <xdr:col>6</xdr:col>
      <xdr:colOff>95250</xdr:colOff>
      <xdr:row>35</xdr:row>
      <xdr:rowOff>38100</xdr:rowOff>
    </xdr:to>
    <xdr:sp>
      <xdr:nvSpPr>
        <xdr:cNvPr id="3" name="Rectangle 3"/>
        <xdr:cNvSpPr>
          <a:spLocks/>
        </xdr:cNvSpPr>
      </xdr:nvSpPr>
      <xdr:spPr>
        <a:xfrm>
          <a:off x="2733675" y="7048500"/>
          <a:ext cx="29337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反映支払原資（総支払原資－定率部分）
　　　　　　配分総係数</a:t>
          </a:r>
        </a:p>
      </xdr:txBody>
    </xdr:sp>
    <xdr:clientData/>
  </xdr:twoCellAnchor>
  <xdr:twoCellAnchor>
    <xdr:from>
      <xdr:col>3</xdr:col>
      <xdr:colOff>971550</xdr:colOff>
      <xdr:row>18</xdr:row>
      <xdr:rowOff>85725</xdr:rowOff>
    </xdr:from>
    <xdr:to>
      <xdr:col>5</xdr:col>
      <xdr:colOff>800100</xdr:colOff>
      <xdr:row>29</xdr:row>
      <xdr:rowOff>0</xdr:rowOff>
    </xdr:to>
    <xdr:sp>
      <xdr:nvSpPr>
        <xdr:cNvPr id="4" name="Rectangle 8"/>
        <xdr:cNvSpPr>
          <a:spLocks/>
        </xdr:cNvSpPr>
      </xdr:nvSpPr>
      <xdr:spPr>
        <a:xfrm>
          <a:off x="4000500" y="4105275"/>
          <a:ext cx="1428750" cy="226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＜基準内賃金＞</a:t>
          </a:r>
          <a:r>
            <a:rPr lang="en-US" cap="none" sz="1100" b="0" i="0" u="none" baseline="0">
              <a:latin typeface="ＭＳ Ｐゴシック"/>
              <a:ea typeface="ＭＳ Ｐゴシック"/>
              <a:cs typeface="ＭＳ Ｐゴシック"/>
            </a:rPr>
            <a:t>
　資格賃金
　年齢賃金
　成果加算
　扶養手当
　地域加算手当
</a:t>
          </a:r>
          <a:r>
            <a:rPr lang="en-US" cap="none" sz="1000" b="0" i="0" u="none" baseline="0">
              <a:latin typeface="ＭＳ Ｐゴシック"/>
              <a:ea typeface="ＭＳ Ｐゴシック"/>
              <a:cs typeface="ＭＳ Ｐゴシック"/>
            </a:rPr>
            <a:t>　(都市手当がなくなった地域の経過措置も含む）</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注：</a:t>
          </a:r>
          <a:r>
            <a:rPr lang="en-US" cap="none" sz="1000" b="0" i="0" u="none" baseline="0">
              <a:latin typeface="ＭＳ Ｐゴシック"/>
              <a:ea typeface="ＭＳ Ｐゴシック"/>
              <a:cs typeface="ＭＳ Ｐゴシック"/>
            </a:rPr>
            <a:t>暫定調整は入りません。ＯＳ再雇用者の場合は地域加算手当も含みません
</a:t>
          </a:r>
        </a:p>
      </xdr:txBody>
    </xdr:sp>
    <xdr:clientData/>
  </xdr:twoCellAnchor>
  <xdr:twoCellAnchor>
    <xdr:from>
      <xdr:col>1</xdr:col>
      <xdr:colOff>95250</xdr:colOff>
      <xdr:row>18</xdr:row>
      <xdr:rowOff>190500</xdr:rowOff>
    </xdr:from>
    <xdr:to>
      <xdr:col>3</xdr:col>
      <xdr:colOff>876300</xdr:colOff>
      <xdr:row>28</xdr:row>
      <xdr:rowOff>171450</xdr:rowOff>
    </xdr:to>
    <xdr:sp>
      <xdr:nvSpPr>
        <xdr:cNvPr id="5" name="Rectangle 11"/>
        <xdr:cNvSpPr>
          <a:spLocks/>
        </xdr:cNvSpPr>
      </xdr:nvSpPr>
      <xdr:spPr>
        <a:xfrm>
          <a:off x="171450" y="4210050"/>
          <a:ext cx="3733800" cy="2124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　
　【参考】　評価反映方法
　　</a:t>
          </a:r>
          <a:r>
            <a:rPr lang="en-US" cap="none" sz="1100" b="0" i="0" u="none" baseline="0">
              <a:latin typeface="ＭＳ Ｐゴシック"/>
              <a:ea typeface="ＭＳ Ｐゴシック"/>
              <a:cs typeface="ＭＳ Ｐゴシック"/>
            </a:rPr>
            <a:t>会社はＡ・Ｂ・Ｃ・Ｄの全体に占める分布率や評価単
　位　を明らかにしていませんが、
　H13.6.15作成の「特別手当制
　度の見直しについて」によると
　次のようになっています。
</a:t>
          </a:r>
        </a:p>
      </xdr:txBody>
    </xdr:sp>
    <xdr:clientData/>
  </xdr:twoCellAnchor>
  <xdr:twoCellAnchor>
    <xdr:from>
      <xdr:col>2</xdr:col>
      <xdr:colOff>438150</xdr:colOff>
      <xdr:row>22</xdr:row>
      <xdr:rowOff>180975</xdr:rowOff>
    </xdr:from>
    <xdr:to>
      <xdr:col>3</xdr:col>
      <xdr:colOff>781050</xdr:colOff>
      <xdr:row>28</xdr:row>
      <xdr:rowOff>57150</xdr:rowOff>
    </xdr:to>
    <xdr:sp>
      <xdr:nvSpPr>
        <xdr:cNvPr id="6" name="TextBox 13"/>
        <xdr:cNvSpPr txBox="1">
          <a:spLocks noChangeArrowheads="1"/>
        </xdr:cNvSpPr>
      </xdr:nvSpPr>
      <xdr:spPr>
        <a:xfrm>
          <a:off x="2219325" y="5086350"/>
          <a:ext cx="159067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分布率の設定</a:t>
          </a:r>
          <a:r>
            <a:rPr lang="en-US" cap="none" sz="1100" b="0" i="0" u="none" baseline="0">
              <a:latin typeface="ＭＳ Ｐゴシック"/>
              <a:ea typeface="ＭＳ Ｐゴシック"/>
              <a:cs typeface="ＭＳ Ｐゴシック"/>
            </a:rPr>
            <a:t>
　　Ａ評価　　１０％以内
　　Ｂ評価　　２０％以内
　　Ｃ評価　　６０％程度
　　Ｄ評価　　１０％以内</a:t>
          </a:r>
        </a:p>
      </xdr:txBody>
    </xdr:sp>
    <xdr:clientData/>
  </xdr:twoCellAnchor>
  <xdr:twoCellAnchor>
    <xdr:from>
      <xdr:col>2</xdr:col>
      <xdr:colOff>1000125</xdr:colOff>
      <xdr:row>33</xdr:row>
      <xdr:rowOff>142875</xdr:rowOff>
    </xdr:from>
    <xdr:to>
      <xdr:col>5</xdr:col>
      <xdr:colOff>838200</xdr:colOff>
      <xdr:row>33</xdr:row>
      <xdr:rowOff>142875</xdr:rowOff>
    </xdr:to>
    <xdr:sp>
      <xdr:nvSpPr>
        <xdr:cNvPr id="7" name="Line 14"/>
        <xdr:cNvSpPr>
          <a:spLocks/>
        </xdr:cNvSpPr>
      </xdr:nvSpPr>
      <xdr:spPr>
        <a:xfrm>
          <a:off x="2781300" y="723900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29</xdr:row>
      <xdr:rowOff>123825</xdr:rowOff>
    </xdr:from>
    <xdr:to>
      <xdr:col>1</xdr:col>
      <xdr:colOff>1104900</xdr:colOff>
      <xdr:row>36</xdr:row>
      <xdr:rowOff>142875</xdr:rowOff>
    </xdr:to>
    <xdr:sp fLocksText="0">
      <xdr:nvSpPr>
        <xdr:cNvPr id="8" name="TextBox 15"/>
        <xdr:cNvSpPr txBox="1">
          <a:spLocks noChangeArrowheads="1"/>
        </xdr:cNvSpPr>
      </xdr:nvSpPr>
      <xdr:spPr>
        <a:xfrm>
          <a:off x="180975" y="6496050"/>
          <a:ext cx="1000125" cy="1257300"/>
        </a:xfrm>
        <a:prstGeom prst="rect">
          <a:avLst/>
        </a:prstGeom>
        <a:noFill/>
        <a:ln w="9525" cmpd="dbl">
          <a:solidFill>
            <a:srgbClr val="000000"/>
          </a:solidFill>
          <a:headEnd type="none"/>
          <a:tailEnd type="none"/>
        </a:ln>
      </xdr:spPr>
      <xdr:txBody>
        <a:bodyPr vertOverflow="clip" wrap="square" anchor="ctr" vert="wordArtVertRtl"/>
        <a:p>
          <a:pPr algn="ctr">
            <a:defRPr/>
          </a:pPr>
          <a:r>
            <a:rPr lang="en-US" cap="none" sz="1800" b="0" i="0" u="none" baseline="0">
              <a:latin typeface="ＭＳ Ｐゴシック"/>
              <a:ea typeface="ＭＳ Ｐゴシック"/>
              <a:cs typeface="ＭＳ Ｐゴシック"/>
            </a:rPr>
            <a:t>評価反映部分の算定式など</a:t>
          </a:r>
        </a:p>
      </xdr:txBody>
    </xdr:sp>
    <xdr:clientData fLocksWithSheet="0"/>
  </xdr:twoCellAnchor>
  <xdr:twoCellAnchor>
    <xdr:from>
      <xdr:col>7</xdr:col>
      <xdr:colOff>161925</xdr:colOff>
      <xdr:row>34</xdr:row>
      <xdr:rowOff>104775</xdr:rowOff>
    </xdr:from>
    <xdr:to>
      <xdr:col>11</xdr:col>
      <xdr:colOff>9525</xdr:colOff>
      <xdr:row>36</xdr:row>
      <xdr:rowOff>47625</xdr:rowOff>
    </xdr:to>
    <xdr:sp>
      <xdr:nvSpPr>
        <xdr:cNvPr id="9" name="Rectangle 16"/>
        <xdr:cNvSpPr>
          <a:spLocks/>
        </xdr:cNvSpPr>
      </xdr:nvSpPr>
      <xdr:spPr>
        <a:xfrm>
          <a:off x="5972175" y="7372350"/>
          <a:ext cx="30099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評価全期間（１０月１日〜３月３１日）休暇・休職の場合は、評価及び評価反映を行わない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Q30"/>
  <sheetViews>
    <sheetView tabSelected="1" zoomScale="125" zoomScaleNormal="125" workbookViewId="0" topLeftCell="A1">
      <selection activeCell="B2" sqref="B2"/>
    </sheetView>
  </sheetViews>
  <sheetFormatPr defaultColWidth="11.00390625" defaultRowHeight="13.5"/>
  <cols>
    <col min="1" max="1" width="1.00390625" style="0" customWidth="1"/>
    <col min="2" max="2" width="22.375" style="0" customWidth="1"/>
    <col min="3" max="4" width="16.375" style="0" customWidth="1"/>
    <col min="5" max="5" width="4.625" style="0" customWidth="1"/>
    <col min="6" max="6" width="12.375" style="0" customWidth="1"/>
    <col min="7" max="7" width="3.125" style="0" customWidth="1"/>
    <col min="8" max="8" width="13.375" style="0" customWidth="1"/>
    <col min="9" max="9" width="9.25390625" style="0" customWidth="1"/>
    <col min="10" max="10" width="9.125" style="0" customWidth="1"/>
    <col min="11" max="11" width="9.75390625" style="0" customWidth="1"/>
    <col min="12" max="12" width="8.75390625" style="0" customWidth="1"/>
    <col min="13" max="13" width="4.75390625" style="0" customWidth="1"/>
    <col min="14" max="14" width="8.875" style="0" customWidth="1"/>
    <col min="15" max="15" width="8.375" style="0" customWidth="1"/>
    <col min="16" max="16" width="7.75390625" style="0" customWidth="1"/>
    <col min="17" max="16384" width="8.75390625" style="0" customWidth="1"/>
  </cols>
  <sheetData>
    <row r="2" spans="2:8" ht="24">
      <c r="B2" s="18" t="s">
        <v>43</v>
      </c>
      <c r="H2" t="s">
        <v>2</v>
      </c>
    </row>
    <row r="3" spans="2:10" ht="13.5">
      <c r="B3" s="4"/>
      <c r="C3" s="4"/>
      <c r="D3" s="4"/>
      <c r="E3" s="4"/>
      <c r="F3" s="4"/>
      <c r="G3" s="4"/>
      <c r="H3" s="6"/>
      <c r="I3" s="10"/>
      <c r="J3" s="4"/>
    </row>
    <row r="4" spans="2:10" ht="17.25">
      <c r="B4" s="9" t="s">
        <v>11</v>
      </c>
      <c r="C4" s="19">
        <v>4</v>
      </c>
      <c r="D4" s="60" t="str">
        <f>LOOKUP(C4,'計算フォーム'!G22:L29,'計算フォーム'!H22:H29)</f>
        <v>一般資格１級</v>
      </c>
      <c r="E4" s="60"/>
      <c r="F4" s="5"/>
      <c r="G4" s="5"/>
      <c r="I4" s="4"/>
      <c r="J4" s="4"/>
    </row>
    <row r="5" spans="2:10" ht="17.25">
      <c r="B5" s="9" t="s">
        <v>12</v>
      </c>
      <c r="C5" s="19">
        <f>158860+114510+90880+27100+6675</f>
        <v>398025</v>
      </c>
      <c r="D5" s="4" t="s">
        <v>10</v>
      </c>
      <c r="E5" s="4"/>
      <c r="F5" s="4"/>
      <c r="G5" s="4"/>
      <c r="I5" s="4"/>
      <c r="J5" s="4"/>
    </row>
    <row r="6" spans="2:10" ht="17.25">
      <c r="B6" s="14"/>
      <c r="C6" s="57" t="s">
        <v>40</v>
      </c>
      <c r="D6" s="4"/>
      <c r="E6" s="4"/>
      <c r="F6" s="4"/>
      <c r="G6" s="4"/>
      <c r="I6" s="4"/>
      <c r="J6" s="4"/>
    </row>
    <row r="7" spans="2:10" ht="17.25">
      <c r="B7" s="22" t="s">
        <v>42</v>
      </c>
      <c r="C7" s="58">
        <f>158860+112910+90880+27100+8900+870</f>
        <v>399520</v>
      </c>
      <c r="D7" s="48" t="s">
        <v>9</v>
      </c>
      <c r="E7" s="23"/>
      <c r="F7" s="4"/>
      <c r="G7" s="4"/>
      <c r="I7" s="4"/>
      <c r="J7" s="4"/>
    </row>
    <row r="8" spans="2:10" ht="17.25">
      <c r="B8" s="9" t="s">
        <v>32</v>
      </c>
      <c r="C8" s="11">
        <f>C5*2</f>
        <v>796050</v>
      </c>
      <c r="D8" s="4"/>
      <c r="E8" s="4"/>
      <c r="F8" s="4"/>
      <c r="G8" s="4"/>
      <c r="I8" s="4"/>
      <c r="J8" s="4"/>
    </row>
    <row r="9" spans="2:10" ht="17.25">
      <c r="B9" s="9" t="s">
        <v>1</v>
      </c>
      <c r="C9" s="11">
        <f>C8*0.75</f>
        <v>597037.5</v>
      </c>
      <c r="D9" s="4" t="s">
        <v>30</v>
      </c>
      <c r="E9" s="4"/>
      <c r="F9" s="4"/>
      <c r="G9" s="4"/>
      <c r="I9" s="4"/>
      <c r="J9" s="4"/>
    </row>
    <row r="10" spans="2:10" ht="16.5">
      <c r="B10" s="4"/>
      <c r="C10" s="4"/>
      <c r="D10" s="4"/>
      <c r="E10" s="4"/>
      <c r="F10" s="4"/>
      <c r="G10" s="4"/>
      <c r="H10" s="4"/>
      <c r="I10" s="4"/>
      <c r="J10" s="4"/>
    </row>
    <row r="11" spans="2:10" ht="16.5">
      <c r="B11" s="4"/>
      <c r="C11" s="4"/>
      <c r="D11" s="4"/>
      <c r="E11" s="4"/>
      <c r="F11" s="4"/>
      <c r="G11" s="4"/>
      <c r="H11" s="4"/>
      <c r="I11" s="4"/>
      <c r="J11" s="4"/>
    </row>
    <row r="12" spans="2:10" ht="16.5">
      <c r="B12" s="4"/>
      <c r="C12" s="4"/>
      <c r="D12" s="4"/>
      <c r="E12" s="4"/>
      <c r="F12" s="4"/>
      <c r="G12" s="4"/>
      <c r="H12" s="4"/>
      <c r="I12" s="4"/>
      <c r="J12" s="4"/>
    </row>
    <row r="13" spans="2:17" ht="18.75">
      <c r="B13" s="12" t="s">
        <v>28</v>
      </c>
      <c r="C13" s="44" t="s">
        <v>5</v>
      </c>
      <c r="D13" s="44" t="s">
        <v>6</v>
      </c>
      <c r="E13" s="45"/>
      <c r="F13" s="46" t="s">
        <v>7</v>
      </c>
      <c r="G13" s="47"/>
      <c r="H13" s="46" t="s">
        <v>8</v>
      </c>
      <c r="I13" s="7"/>
      <c r="J13" s="7"/>
      <c r="K13" s="4"/>
      <c r="L13" s="4"/>
      <c r="M13" s="4"/>
      <c r="N13" s="4"/>
      <c r="O13" s="4"/>
      <c r="P13" s="4"/>
      <c r="Q13" s="4"/>
    </row>
    <row r="14" spans="2:17" ht="18.75">
      <c r="B14" s="9" t="s">
        <v>38</v>
      </c>
      <c r="C14" s="49">
        <f>LOOKUP(C4,G22:L29,I22:I29)</f>
        <v>296016</v>
      </c>
      <c r="D14" s="49">
        <f>LOOKUP(C4,G22:L29,J22:J29)</f>
        <v>222012</v>
      </c>
      <c r="E14" s="50"/>
      <c r="F14" s="51">
        <f>LOOKUP(C4,G22:L29,K22:K29)</f>
        <v>148008</v>
      </c>
      <c r="G14" s="52"/>
      <c r="H14" s="51">
        <f>LOOKUP(C4,G22:L29,L22:L29)</f>
        <v>0</v>
      </c>
      <c r="I14" s="8"/>
      <c r="J14" s="8"/>
      <c r="K14" s="4"/>
      <c r="L14" s="4"/>
      <c r="M14" s="4"/>
      <c r="N14" s="4"/>
      <c r="O14" s="4"/>
      <c r="P14" s="4"/>
      <c r="Q14" s="4"/>
    </row>
    <row r="15" spans="2:17" ht="28.5" thickBot="1">
      <c r="B15" s="9" t="s">
        <v>39</v>
      </c>
      <c r="C15" s="53">
        <f>$C$9+C14</f>
        <v>893053.5</v>
      </c>
      <c r="D15" s="53">
        <f>$C$9+D14</f>
        <v>819049.5</v>
      </c>
      <c r="E15" s="54"/>
      <c r="F15" s="55">
        <f>$C$9+F14</f>
        <v>745045.5</v>
      </c>
      <c r="G15" s="56"/>
      <c r="H15" s="55">
        <f>$C$9+H14</f>
        <v>597037.5</v>
      </c>
      <c r="I15" s="43" t="s">
        <v>4</v>
      </c>
      <c r="J15" s="41"/>
      <c r="K15" s="42"/>
      <c r="L15" s="42"/>
      <c r="M15" s="4"/>
      <c r="N15" s="4"/>
      <c r="O15" s="4"/>
      <c r="P15" s="4"/>
      <c r="Q15" s="4"/>
    </row>
    <row r="16" spans="2:17" ht="18.75">
      <c r="B16" s="13" t="s">
        <v>33</v>
      </c>
      <c r="C16" s="49">
        <f>C15-$C$8</f>
        <v>97003.5</v>
      </c>
      <c r="D16" s="49">
        <f>D15-$C$8</f>
        <v>22999.5</v>
      </c>
      <c r="E16" s="50"/>
      <c r="F16" s="51">
        <f>F15-$C$8</f>
        <v>-51004.5</v>
      </c>
      <c r="G16" s="52"/>
      <c r="H16" s="51">
        <f>H15-$C$8</f>
        <v>-199012.5</v>
      </c>
      <c r="I16" s="8"/>
      <c r="J16" s="8"/>
      <c r="K16" s="4"/>
      <c r="L16" s="4"/>
      <c r="M16" s="4"/>
      <c r="N16" s="4"/>
      <c r="O16" s="4"/>
      <c r="P16" s="4"/>
      <c r="Q16" s="4"/>
    </row>
    <row r="17" spans="2:17" ht="18.75">
      <c r="B17" s="22" t="s">
        <v>0</v>
      </c>
      <c r="C17" s="49">
        <f>C15-($C$7*2.2)</f>
        <v>14109.499999999884</v>
      </c>
      <c r="D17" s="49">
        <f>D15-($C$7*2.2)</f>
        <v>-59894.50000000012</v>
      </c>
      <c r="E17" s="50"/>
      <c r="F17" s="51">
        <f>F15-($C$7*2.2)</f>
        <v>-133898.50000000012</v>
      </c>
      <c r="G17" s="52"/>
      <c r="H17" s="51">
        <f>H15-($C$7*2.2)</f>
        <v>-281906.5000000001</v>
      </c>
      <c r="I17" s="8"/>
      <c r="J17" s="8"/>
      <c r="K17" s="4"/>
      <c r="L17" s="4"/>
      <c r="M17" s="4"/>
      <c r="N17" s="4"/>
      <c r="O17" s="4"/>
      <c r="P17" s="4"/>
      <c r="Q17" s="4"/>
    </row>
    <row r="18" spans="2:17" ht="9" customHeight="1">
      <c r="B18" s="4"/>
      <c r="C18" s="4"/>
      <c r="D18" s="4"/>
      <c r="E18" s="4"/>
      <c r="F18" s="4"/>
      <c r="G18" s="4"/>
      <c r="H18" s="4"/>
      <c r="I18" s="4"/>
      <c r="J18" s="4"/>
      <c r="K18" s="4"/>
      <c r="L18" s="4"/>
      <c r="M18" s="4"/>
      <c r="N18" s="4"/>
      <c r="O18" s="4"/>
      <c r="P18" s="4"/>
      <c r="Q18" s="4"/>
    </row>
    <row r="19" spans="2:17" ht="20.25" customHeight="1">
      <c r="B19" s="4"/>
      <c r="C19" s="4"/>
      <c r="D19" s="4"/>
      <c r="E19" s="4"/>
      <c r="F19" s="4"/>
      <c r="G19" s="4"/>
      <c r="H19" s="61" t="s">
        <v>37</v>
      </c>
      <c r="I19" s="62"/>
      <c r="J19" s="62"/>
      <c r="K19" s="62"/>
      <c r="L19" s="62"/>
      <c r="M19" s="4"/>
      <c r="N19" s="4"/>
      <c r="O19" s="4"/>
      <c r="P19" s="4"/>
      <c r="Q19" s="4"/>
    </row>
    <row r="20" spans="2:17" ht="16.5">
      <c r="B20" s="4"/>
      <c r="C20" s="20"/>
      <c r="D20" s="20"/>
      <c r="E20" s="4"/>
      <c r="F20" s="4"/>
      <c r="G20" s="4" t="s">
        <v>31</v>
      </c>
      <c r="I20" s="4"/>
      <c r="J20" s="4"/>
      <c r="K20" s="4" t="s">
        <v>3</v>
      </c>
      <c r="L20" s="4"/>
      <c r="M20" s="4"/>
      <c r="N20" s="4"/>
      <c r="O20" s="4"/>
      <c r="P20" s="4"/>
      <c r="Q20" s="4"/>
    </row>
    <row r="21" spans="2:17" ht="16.5">
      <c r="B21" s="4"/>
      <c r="C21" s="21"/>
      <c r="D21" s="21"/>
      <c r="E21" s="4"/>
      <c r="F21" s="5"/>
      <c r="G21" s="15"/>
      <c r="H21" s="12" t="s">
        <v>29</v>
      </c>
      <c r="I21" s="16" t="s">
        <v>21</v>
      </c>
      <c r="J21" s="16" t="s">
        <v>22</v>
      </c>
      <c r="K21" s="16" t="s">
        <v>23</v>
      </c>
      <c r="L21" s="16" t="s">
        <v>24</v>
      </c>
      <c r="M21" s="5"/>
      <c r="N21" s="4"/>
      <c r="O21" s="4"/>
      <c r="P21" s="4"/>
      <c r="Q21" s="4"/>
    </row>
    <row r="22" spans="2:17" ht="16.5">
      <c r="B22" s="4"/>
      <c r="C22" s="20"/>
      <c r="D22" s="20"/>
      <c r="E22" s="4"/>
      <c r="G22" s="15">
        <v>1</v>
      </c>
      <c r="H22" s="15" t="s">
        <v>27</v>
      </c>
      <c r="I22" s="17">
        <v>446562</v>
      </c>
      <c r="J22" s="17">
        <v>334921</v>
      </c>
      <c r="K22" s="17">
        <v>223281</v>
      </c>
      <c r="L22" s="17">
        <v>0</v>
      </c>
      <c r="M22" s="4"/>
      <c r="N22" s="4"/>
      <c r="O22" s="4"/>
      <c r="P22" s="4"/>
      <c r="Q22" s="4"/>
    </row>
    <row r="23" spans="2:17" ht="16.5">
      <c r="B23" s="4"/>
      <c r="C23" s="20"/>
      <c r="D23" s="20"/>
      <c r="E23" s="4"/>
      <c r="G23" s="15">
        <v>2</v>
      </c>
      <c r="H23" s="15" t="s">
        <v>25</v>
      </c>
      <c r="I23" s="17">
        <v>375518</v>
      </c>
      <c r="J23" s="17">
        <v>281638</v>
      </c>
      <c r="K23" s="17">
        <v>187759</v>
      </c>
      <c r="L23" s="17">
        <v>0</v>
      </c>
      <c r="M23" s="4"/>
      <c r="N23" s="4"/>
      <c r="O23" s="4"/>
      <c r="P23" s="4"/>
      <c r="Q23" s="4"/>
    </row>
    <row r="24" spans="2:17" ht="16.5">
      <c r="B24" s="4"/>
      <c r="C24" s="20"/>
      <c r="D24" s="20"/>
      <c r="E24" s="4"/>
      <c r="G24" s="15">
        <v>3</v>
      </c>
      <c r="H24" s="15" t="s">
        <v>26</v>
      </c>
      <c r="I24" s="17">
        <v>329847</v>
      </c>
      <c r="J24" s="17">
        <v>247385</v>
      </c>
      <c r="K24" s="17">
        <v>164923</v>
      </c>
      <c r="L24" s="17">
        <v>0</v>
      </c>
      <c r="M24" s="4"/>
      <c r="N24" s="4"/>
      <c r="O24" s="4"/>
      <c r="P24" s="4"/>
      <c r="Q24" s="4"/>
    </row>
    <row r="25" spans="2:17" ht="16.5">
      <c r="B25" s="4"/>
      <c r="C25" s="20"/>
      <c r="D25" s="20"/>
      <c r="E25" s="4"/>
      <c r="G25" s="15">
        <v>4</v>
      </c>
      <c r="H25" s="15" t="s">
        <v>14</v>
      </c>
      <c r="I25" s="17">
        <v>296016</v>
      </c>
      <c r="J25" s="17">
        <v>222012</v>
      </c>
      <c r="K25" s="17">
        <v>148008</v>
      </c>
      <c r="L25" s="17">
        <v>0</v>
      </c>
      <c r="M25" s="4"/>
      <c r="N25" s="4"/>
      <c r="O25" s="4"/>
      <c r="P25" s="4"/>
      <c r="Q25" s="4"/>
    </row>
    <row r="26" spans="2:17" ht="16.5">
      <c r="B26" s="4"/>
      <c r="C26" s="20"/>
      <c r="D26" s="20"/>
      <c r="E26" s="4"/>
      <c r="G26" s="15">
        <v>5</v>
      </c>
      <c r="H26" s="15" t="s">
        <v>17</v>
      </c>
      <c r="I26" s="17">
        <v>260494</v>
      </c>
      <c r="J26" s="17">
        <v>195371</v>
      </c>
      <c r="K26" s="17">
        <v>130247</v>
      </c>
      <c r="L26" s="17">
        <v>0</v>
      </c>
      <c r="M26" s="4"/>
      <c r="N26" s="4"/>
      <c r="O26" s="4"/>
      <c r="P26" s="4"/>
      <c r="Q26" s="4"/>
    </row>
    <row r="27" spans="2:17" ht="16.5">
      <c r="B27" s="4"/>
      <c r="C27" s="20"/>
      <c r="D27" s="20"/>
      <c r="E27" s="4"/>
      <c r="G27" s="15">
        <v>6</v>
      </c>
      <c r="H27" s="15" t="s">
        <v>18</v>
      </c>
      <c r="I27" s="17">
        <v>224972</v>
      </c>
      <c r="J27" s="17">
        <v>168729</v>
      </c>
      <c r="K27" s="17">
        <v>112486</v>
      </c>
      <c r="L27" s="17">
        <v>0</v>
      </c>
      <c r="M27" s="4"/>
      <c r="N27" s="4"/>
      <c r="O27" s="4"/>
      <c r="P27" s="4"/>
      <c r="Q27" s="4"/>
    </row>
    <row r="28" spans="2:17" ht="16.5">
      <c r="B28" s="4"/>
      <c r="C28" s="20"/>
      <c r="D28" s="20"/>
      <c r="E28" s="4"/>
      <c r="G28" s="15">
        <v>7</v>
      </c>
      <c r="H28" s="15" t="s">
        <v>19</v>
      </c>
      <c r="I28" s="17">
        <v>192833</v>
      </c>
      <c r="J28" s="17">
        <v>144625</v>
      </c>
      <c r="K28" s="17">
        <v>96417</v>
      </c>
      <c r="L28" s="17">
        <v>0</v>
      </c>
      <c r="M28" s="4"/>
      <c r="N28" s="4"/>
      <c r="O28" s="4"/>
      <c r="P28" s="4"/>
      <c r="Q28" s="4"/>
    </row>
    <row r="29" spans="2:17" ht="16.5">
      <c r="B29" s="4"/>
      <c r="C29" s="4"/>
      <c r="D29" s="4"/>
      <c r="E29" s="4"/>
      <c r="G29" s="15">
        <v>8</v>
      </c>
      <c r="H29" s="15" t="s">
        <v>20</v>
      </c>
      <c r="I29" s="17">
        <v>169152</v>
      </c>
      <c r="J29" s="17">
        <v>126864</v>
      </c>
      <c r="K29" s="17">
        <v>84576</v>
      </c>
      <c r="L29" s="17">
        <v>0</v>
      </c>
      <c r="M29" s="4"/>
      <c r="N29" s="4"/>
      <c r="O29" s="4"/>
      <c r="P29" s="4"/>
      <c r="Q29" s="4"/>
    </row>
    <row r="30" ht="15" customHeight="1">
      <c r="P30" s="4"/>
    </row>
    <row r="31" ht="15" customHeight="1"/>
  </sheetData>
  <mergeCells count="2">
    <mergeCell ref="D4:E4"/>
    <mergeCell ref="H19:L19"/>
  </mergeCells>
  <printOptions/>
  <pageMargins left="0.4724409448818898" right="0.31496062992125984" top="0.31496062992125984" bottom="0.31496062992125984" header="0.2362204724409449" footer="0.3937007874015748"/>
  <pageSetup orientation="landscape" paperSize="9"/>
  <drawing r:id="rId3"/>
  <legacyDrawing r:id="rId2"/>
</worksheet>
</file>

<file path=xl/worksheets/sheet2.xml><?xml version="1.0" encoding="utf-8"?>
<worksheet xmlns="http://schemas.openxmlformats.org/spreadsheetml/2006/main" xmlns:r="http://schemas.openxmlformats.org/officeDocument/2006/relationships">
  <dimension ref="B2:K11"/>
  <sheetViews>
    <sheetView workbookViewId="0" topLeftCell="A1">
      <selection activeCell="L20" sqref="L20"/>
    </sheetView>
  </sheetViews>
  <sheetFormatPr defaultColWidth="11.00390625" defaultRowHeight="13.5"/>
  <cols>
    <col min="1" max="2" width="8.75390625" style="0" customWidth="1"/>
    <col min="3" max="3" width="9.25390625" style="0" customWidth="1"/>
    <col min="4" max="4" width="6.125" style="0" customWidth="1"/>
    <col min="5" max="5" width="9.125" style="0" customWidth="1"/>
    <col min="6" max="6" width="5.125" style="0" customWidth="1"/>
    <col min="7" max="7" width="9.125" style="0" customWidth="1"/>
    <col min="8" max="8" width="4.875" style="0" customWidth="1"/>
    <col min="9" max="9" width="2.625" style="0" customWidth="1"/>
    <col min="10" max="10" width="2.75390625" style="0" customWidth="1"/>
    <col min="12" max="16384" width="8.75390625" style="0" customWidth="1"/>
  </cols>
  <sheetData>
    <row r="1" ht="18" thickBot="1"/>
    <row r="2" spans="2:11" ht="18" thickBot="1">
      <c r="B2" s="1"/>
      <c r="C2" s="27" t="s">
        <v>21</v>
      </c>
      <c r="D2" s="28" t="s">
        <v>35</v>
      </c>
      <c r="E2" s="27" t="s">
        <v>22</v>
      </c>
      <c r="F2" s="28" t="s">
        <v>35</v>
      </c>
      <c r="G2" s="27" t="s">
        <v>23</v>
      </c>
      <c r="H2" s="28" t="s">
        <v>35</v>
      </c>
      <c r="I2" s="64" t="s">
        <v>24</v>
      </c>
      <c r="J2" s="65"/>
      <c r="K2" s="39" t="s">
        <v>36</v>
      </c>
    </row>
    <row r="3" spans="2:11" ht="16.5">
      <c r="B3" s="1">
        <v>1</v>
      </c>
      <c r="C3" s="25">
        <f>CEILING(係数２/2*D3,1)</f>
        <v>446562</v>
      </c>
      <c r="D3" s="29">
        <v>10.56</v>
      </c>
      <c r="E3" s="25">
        <f>CEILING(係数２/2*F3,1)</f>
        <v>334921</v>
      </c>
      <c r="F3" s="29">
        <v>7.92</v>
      </c>
      <c r="G3" s="25">
        <f>CEILING(係数２/2*H3,1)</f>
        <v>223281</v>
      </c>
      <c r="H3" s="29">
        <v>5.28</v>
      </c>
      <c r="I3" s="26">
        <v>0</v>
      </c>
      <c r="J3" s="33">
        <v>0</v>
      </c>
      <c r="K3" s="38" t="s">
        <v>13</v>
      </c>
    </row>
    <row r="4" spans="2:11" ht="16.5">
      <c r="B4" s="1">
        <v>2</v>
      </c>
      <c r="C4" s="25">
        <f aca="true" t="shared" si="0" ref="C4:C10">CEILING(係数２/2*D4,1)</f>
        <v>375518</v>
      </c>
      <c r="D4" s="30">
        <v>8.88</v>
      </c>
      <c r="E4" s="25">
        <f aca="true" t="shared" si="1" ref="E4:E10">CEILING(係数２/2*F4,1)</f>
        <v>281639</v>
      </c>
      <c r="F4" s="30">
        <v>6.66</v>
      </c>
      <c r="G4" s="25">
        <f aca="true" t="shared" si="2" ref="G4:G9">CEILING(係数２/2*H4,1)</f>
        <v>187759</v>
      </c>
      <c r="H4" s="30">
        <v>4.44</v>
      </c>
      <c r="I4" s="2">
        <v>0</v>
      </c>
      <c r="J4" s="34">
        <v>0</v>
      </c>
      <c r="K4" s="36" t="s">
        <v>15</v>
      </c>
    </row>
    <row r="5" spans="2:11" ht="16.5">
      <c r="B5" s="1">
        <v>3</v>
      </c>
      <c r="C5" s="25">
        <f t="shared" si="0"/>
        <v>329847</v>
      </c>
      <c r="D5" s="30">
        <v>7.8</v>
      </c>
      <c r="E5" s="25">
        <f t="shared" si="1"/>
        <v>247385</v>
      </c>
      <c r="F5" s="30">
        <v>5.85</v>
      </c>
      <c r="G5" s="25">
        <f t="shared" si="2"/>
        <v>164924</v>
      </c>
      <c r="H5" s="30">
        <v>3.9</v>
      </c>
      <c r="I5" s="2">
        <v>0</v>
      </c>
      <c r="J5" s="34">
        <v>0</v>
      </c>
      <c r="K5" s="36" t="s">
        <v>16</v>
      </c>
    </row>
    <row r="6" spans="2:11" ht="16.5">
      <c r="B6" s="1">
        <v>4</v>
      </c>
      <c r="C6" s="25">
        <f t="shared" si="0"/>
        <v>296016</v>
      </c>
      <c r="D6" s="30">
        <v>7</v>
      </c>
      <c r="E6" s="25">
        <f t="shared" si="1"/>
        <v>222012</v>
      </c>
      <c r="F6" s="30">
        <v>5.25</v>
      </c>
      <c r="G6" s="25">
        <f t="shared" si="2"/>
        <v>148008</v>
      </c>
      <c r="H6" s="30">
        <v>3.5</v>
      </c>
      <c r="I6" s="2">
        <v>0</v>
      </c>
      <c r="J6" s="34">
        <v>0</v>
      </c>
      <c r="K6" s="36" t="s">
        <v>14</v>
      </c>
    </row>
    <row r="7" spans="2:11" ht="16.5">
      <c r="B7" s="1">
        <v>5</v>
      </c>
      <c r="C7" s="25">
        <f t="shared" si="0"/>
        <v>259649</v>
      </c>
      <c r="D7" s="30">
        <v>6.14</v>
      </c>
      <c r="E7" s="25">
        <f t="shared" si="1"/>
        <v>195371</v>
      </c>
      <c r="F7" s="30">
        <v>4.62</v>
      </c>
      <c r="G7" s="25">
        <f t="shared" si="2"/>
        <v>130248</v>
      </c>
      <c r="H7" s="30">
        <v>3.08</v>
      </c>
      <c r="I7" s="2">
        <v>0</v>
      </c>
      <c r="J7" s="34">
        <v>0</v>
      </c>
      <c r="K7" s="36" t="s">
        <v>17</v>
      </c>
    </row>
    <row r="8" spans="2:11" ht="16.5">
      <c r="B8" s="1">
        <v>6</v>
      </c>
      <c r="C8" s="25">
        <f t="shared" si="0"/>
        <v>224973</v>
      </c>
      <c r="D8" s="30">
        <v>5.32</v>
      </c>
      <c r="E8" s="25">
        <f t="shared" si="1"/>
        <v>168730</v>
      </c>
      <c r="F8" s="30">
        <v>3.99</v>
      </c>
      <c r="G8" s="25">
        <f t="shared" si="2"/>
        <v>112487</v>
      </c>
      <c r="H8" s="30">
        <v>2.66</v>
      </c>
      <c r="I8" s="2">
        <v>0</v>
      </c>
      <c r="J8" s="34">
        <v>0</v>
      </c>
      <c r="K8" s="36" t="s">
        <v>18</v>
      </c>
    </row>
    <row r="9" spans="2:11" ht="16.5">
      <c r="B9" s="1">
        <v>7</v>
      </c>
      <c r="C9" s="25">
        <f t="shared" si="0"/>
        <v>192834</v>
      </c>
      <c r="D9" s="30">
        <v>4.56</v>
      </c>
      <c r="E9" s="25">
        <f t="shared" si="1"/>
        <v>144625</v>
      </c>
      <c r="F9" s="30">
        <v>3.42</v>
      </c>
      <c r="G9" s="25">
        <f t="shared" si="2"/>
        <v>96417</v>
      </c>
      <c r="H9" s="30">
        <v>2.28</v>
      </c>
      <c r="I9" s="2">
        <v>0</v>
      </c>
      <c r="J9" s="34">
        <v>0</v>
      </c>
      <c r="K9" s="36" t="s">
        <v>19</v>
      </c>
    </row>
    <row r="10" spans="2:11" ht="18" thickBot="1">
      <c r="B10" s="1">
        <v>8</v>
      </c>
      <c r="C10" s="24">
        <f t="shared" si="0"/>
        <v>169152</v>
      </c>
      <c r="D10" s="31">
        <v>4</v>
      </c>
      <c r="E10" s="25">
        <f t="shared" si="1"/>
        <v>126864</v>
      </c>
      <c r="F10" s="31">
        <v>3</v>
      </c>
      <c r="G10" s="32">
        <v>84576</v>
      </c>
      <c r="H10" s="31">
        <v>2</v>
      </c>
      <c r="I10" s="3">
        <v>0</v>
      </c>
      <c r="J10" s="35">
        <v>0</v>
      </c>
      <c r="K10" s="37" t="s">
        <v>20</v>
      </c>
    </row>
    <row r="11" spans="5:9" ht="16.5">
      <c r="E11" s="63" t="s">
        <v>34</v>
      </c>
      <c r="F11" s="63"/>
      <c r="G11" s="40">
        <f>係数２/2</f>
        <v>42288</v>
      </c>
      <c r="I11" s="59" t="s">
        <v>41</v>
      </c>
    </row>
  </sheetData>
  <mergeCells count="2">
    <mergeCell ref="E11:F11"/>
    <mergeCell ref="I2:J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3.5"/>
  <cols>
    <col min="1" max="16384" width="8.753906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章生</dc:creator>
  <cp:keywords/>
  <dc:description/>
  <cp:lastModifiedBy>通信労組</cp:lastModifiedBy>
  <cp:lastPrinted>2002-06-25T08:56:59Z</cp:lastPrinted>
  <dcterms:created xsi:type="dcterms:W3CDTF">2001-11-23T00:48:59Z</dcterms:created>
  <dcterms:modified xsi:type="dcterms:W3CDTF">2002-06-19T14:39:55Z</dcterms:modified>
  <cp:category/>
  <cp:version/>
  <cp:contentType/>
  <cp:contentStatus/>
</cp:coreProperties>
</file>